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4720" windowHeight="13035" firstSheet="1" activeTab="1"/>
  </bookViews>
  <sheets>
    <sheet name="~#temp" sheetId="1" state="hidden" r:id="rId1"/>
    <sheet name="BEAMS (2)" sheetId="2" r:id="rId2"/>
    <sheet name="BEAMS" sheetId="3" r:id="rId3"/>
  </sheets>
  <externalReferences>
    <externalReference r:id="rId6"/>
    <externalReference r:id="rId7"/>
  </externalReferences>
  <definedNames>
    <definedName name="Ac">#REF!</definedName>
    <definedName name="alpha">#REF!</definedName>
    <definedName name="b">#REF!</definedName>
    <definedName name="BARS">#REF!</definedName>
    <definedName name="bf">#REF!</definedName>
    <definedName name="C.F.">#REF!</definedName>
    <definedName name="D">#REF!</definedName>
    <definedName name="fy">#REF!</definedName>
    <definedName name="h">#REF!</definedName>
    <definedName name="hb">#REF!</definedName>
    <definedName name="IND1">#REF!</definedName>
    <definedName name="m">#REF!</definedName>
    <definedName name="Shape">#REF!</definedName>
    <definedName name="V">#REF!</definedName>
    <definedName name="wwww">'[1]Snow'!$C$12</definedName>
  </definedNames>
  <calcPr fullCalcOnLoad="1"/>
</workbook>
</file>

<file path=xl/sharedStrings.xml><?xml version="1.0" encoding="utf-8"?>
<sst xmlns="http://schemas.openxmlformats.org/spreadsheetml/2006/main" count="108" uniqueCount="61">
  <si>
    <t>LONGITUDINAL BEAMS</t>
  </si>
  <si>
    <t>Beams M1 &amp; M3</t>
  </si>
  <si>
    <t>These two members are oriented orthogonally</t>
  </si>
  <si>
    <t>and each carries about the same load,</t>
  </si>
  <si>
    <t>therefore are analyzed together.</t>
  </si>
  <si>
    <t>w=</t>
  </si>
  <si>
    <t>psf</t>
  </si>
  <si>
    <t>s=</t>
  </si>
  <si>
    <t>in</t>
  </si>
  <si>
    <t>P1=P3=</t>
  </si>
  <si>
    <t>plf</t>
  </si>
  <si>
    <t>L=</t>
  </si>
  <si>
    <t>ft</t>
  </si>
  <si>
    <t>V=</t>
  </si>
  <si>
    <t>lb</t>
  </si>
  <si>
    <t>M=</t>
  </si>
  <si>
    <t>ft-lb</t>
  </si>
  <si>
    <t>Check HSS2x2x0.125 (re Hollow Strucural Sections, Connections Manual, 1997)</t>
  </si>
  <si>
    <t>(Assumed simple span, even though ends are somewhat fixed)</t>
  </si>
  <si>
    <t>bf=</t>
  </si>
  <si>
    <t>tf=</t>
  </si>
  <si>
    <t>dw=</t>
  </si>
  <si>
    <t>tw=</t>
  </si>
  <si>
    <t>A=</t>
  </si>
  <si>
    <t>in^2</t>
  </si>
  <si>
    <t>Fy=</t>
  </si>
  <si>
    <t>ksi</t>
  </si>
  <si>
    <t>Sx=</t>
  </si>
  <si>
    <t>in^3</t>
  </si>
  <si>
    <t>Ix=</t>
  </si>
  <si>
    <t>in^4</t>
  </si>
  <si>
    <t>Shear:</t>
  </si>
  <si>
    <t>Av=</t>
  </si>
  <si>
    <t>fv=</t>
  </si>
  <si>
    <t>Fv=</t>
  </si>
  <si>
    <t>Moment:</t>
  </si>
  <si>
    <t>fb=</t>
  </si>
  <si>
    <t>Fb=</t>
  </si>
  <si>
    <t>Deflection:</t>
  </si>
  <si>
    <t xml:space="preserve">in </t>
  </si>
  <si>
    <r>
      <t>D</t>
    </r>
    <r>
      <rPr>
        <sz val="10"/>
        <rFont val="Courier New"/>
        <family val="3"/>
      </rPr>
      <t>=</t>
    </r>
  </si>
  <si>
    <t>w =</t>
  </si>
  <si>
    <t>s =</t>
  </si>
  <si>
    <t>L =</t>
  </si>
  <si>
    <t>V =</t>
  </si>
  <si>
    <t>M =</t>
  </si>
  <si>
    <t>A =</t>
  </si>
  <si>
    <t>D =</t>
  </si>
  <si>
    <r>
      <t>b</t>
    </r>
    <r>
      <rPr>
        <vertAlign val="subscript"/>
        <sz val="10"/>
        <rFont val="Courier New"/>
        <family val="3"/>
      </rPr>
      <t>f</t>
    </r>
    <r>
      <rPr>
        <sz val="10"/>
        <rFont val="Courier New"/>
        <family val="3"/>
      </rPr>
      <t xml:space="preserve"> =</t>
    </r>
  </si>
  <si>
    <r>
      <t>d</t>
    </r>
    <r>
      <rPr>
        <vertAlign val="subscript"/>
        <sz val="10"/>
        <rFont val="Courier New"/>
        <family val="3"/>
      </rPr>
      <t>w</t>
    </r>
    <r>
      <rPr>
        <sz val="10"/>
        <rFont val="Courier New"/>
        <family val="3"/>
      </rPr>
      <t xml:space="preserve"> =</t>
    </r>
  </si>
  <si>
    <r>
      <t>S</t>
    </r>
    <r>
      <rPr>
        <vertAlign val="subscript"/>
        <sz val="10"/>
        <rFont val="Courier New"/>
        <family val="3"/>
      </rPr>
      <t>x</t>
    </r>
    <r>
      <rPr>
        <sz val="10"/>
        <rFont val="Courier New"/>
        <family val="3"/>
      </rPr>
      <t xml:space="preserve"> =</t>
    </r>
  </si>
  <si>
    <r>
      <t>I</t>
    </r>
    <r>
      <rPr>
        <vertAlign val="subscript"/>
        <sz val="10"/>
        <rFont val="Courier New"/>
        <family val="3"/>
      </rPr>
      <t>x</t>
    </r>
    <r>
      <rPr>
        <sz val="10"/>
        <rFont val="Courier New"/>
        <family val="3"/>
      </rPr>
      <t xml:space="preserve"> =</t>
    </r>
  </si>
  <si>
    <r>
      <t>A</t>
    </r>
    <r>
      <rPr>
        <vertAlign val="subscript"/>
        <sz val="10"/>
        <rFont val="Courier New"/>
        <family val="3"/>
      </rPr>
      <t>v</t>
    </r>
    <r>
      <rPr>
        <sz val="10"/>
        <rFont val="Courier New"/>
        <family val="3"/>
      </rPr>
      <t xml:space="preserve"> =</t>
    </r>
  </si>
  <si>
    <r>
      <t>f</t>
    </r>
    <r>
      <rPr>
        <vertAlign val="subscript"/>
        <sz val="10"/>
        <rFont val="Courier New"/>
        <family val="3"/>
      </rPr>
      <t>v</t>
    </r>
    <r>
      <rPr>
        <sz val="10"/>
        <rFont val="Courier New"/>
        <family val="3"/>
      </rPr>
      <t xml:space="preserve"> =</t>
    </r>
  </si>
  <si>
    <r>
      <t>F</t>
    </r>
    <r>
      <rPr>
        <vertAlign val="subscript"/>
        <sz val="10"/>
        <rFont val="Courier New"/>
        <family val="3"/>
      </rPr>
      <t>v</t>
    </r>
    <r>
      <rPr>
        <sz val="10"/>
        <rFont val="Courier New"/>
        <family val="3"/>
      </rPr>
      <t xml:space="preserve"> =</t>
    </r>
  </si>
  <si>
    <r>
      <t>f</t>
    </r>
    <r>
      <rPr>
        <vertAlign val="subscript"/>
        <sz val="10"/>
        <rFont val="Courier New"/>
        <family val="3"/>
      </rPr>
      <t>b</t>
    </r>
    <r>
      <rPr>
        <sz val="10"/>
        <rFont val="Courier New"/>
        <family val="3"/>
      </rPr>
      <t xml:space="preserve"> =</t>
    </r>
  </si>
  <si>
    <r>
      <t>F</t>
    </r>
    <r>
      <rPr>
        <vertAlign val="subscript"/>
        <sz val="10"/>
        <rFont val="Courier New"/>
        <family val="3"/>
      </rPr>
      <t>b</t>
    </r>
    <r>
      <rPr>
        <sz val="10"/>
        <rFont val="Courier New"/>
        <family val="3"/>
      </rPr>
      <t xml:space="preserve"> =</t>
    </r>
  </si>
  <si>
    <r>
      <t>in</t>
    </r>
    <r>
      <rPr>
        <vertAlign val="superscript"/>
        <sz val="10"/>
        <rFont val="Courier New"/>
        <family val="3"/>
      </rPr>
      <t>2</t>
    </r>
  </si>
  <si>
    <r>
      <t>in</t>
    </r>
    <r>
      <rPr>
        <vertAlign val="superscript"/>
        <sz val="10"/>
        <rFont val="Courier New"/>
        <family val="3"/>
      </rPr>
      <t>3</t>
    </r>
  </si>
  <si>
    <r>
      <t>in</t>
    </r>
    <r>
      <rPr>
        <vertAlign val="superscript"/>
        <sz val="10"/>
        <rFont val="Courier New"/>
        <family val="3"/>
      </rPr>
      <t>4</t>
    </r>
  </si>
  <si>
    <r>
      <t>P</t>
    </r>
    <r>
      <rPr>
        <vertAlign val="subscript"/>
        <sz val="10"/>
        <rFont val="Courier New"/>
        <family val="3"/>
      </rPr>
      <t>1</t>
    </r>
    <r>
      <rPr>
        <sz val="10"/>
        <rFont val="Courier New"/>
        <family val="3"/>
      </rPr>
      <t>=P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=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</si>
</sst>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color indexed="24"/>
      <name val="Arial"/>
      <family val="0"/>
    </font>
    <font>
      <u val="single"/>
      <sz val="10"/>
      <color indexed="36"/>
      <name val="MS Sans Serif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MS Sans Serif"/>
      <family val="0"/>
    </font>
    <font>
      <sz val="10"/>
      <name val="Helv"/>
      <family val="0"/>
    </font>
    <font>
      <u val="single"/>
      <sz val="10"/>
      <name val="Courier New"/>
      <family val="3"/>
    </font>
    <font>
      <sz val="10"/>
      <name val="Courier New"/>
      <family val="3"/>
    </font>
    <font>
      <sz val="10"/>
      <name val="GreekC"/>
      <family val="0"/>
    </font>
    <font>
      <vertAlign val="superscript"/>
      <sz val="10"/>
      <name val="Courier New"/>
      <family val="3"/>
    </font>
    <font>
      <vertAlign val="subscript"/>
      <sz val="10"/>
      <name val="Courier New"/>
      <family val="3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>
      <alignment/>
      <protection/>
    </xf>
    <xf numFmtId="9" fontId="0" fillId="0" borderId="0" applyFont="0" applyFill="0" applyBorder="0" applyAlignment="0" applyProtection="0"/>
    <xf numFmtId="0" fontId="5" fillId="0" borderId="1" applyNumberFormat="0" applyFont="0" applyFill="0" applyAlignment="0" applyProtection="0"/>
  </cellStyleXfs>
  <cellXfs count="26">
    <xf numFmtId="0" fontId="0" fillId="0" borderId="0" xfId="0" applyAlignment="1">
      <alignment/>
    </xf>
    <xf numFmtId="173" fontId="11" fillId="2" borderId="0" xfId="27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173" fontId="12" fillId="2" borderId="0" xfId="27" applyFont="1" applyFill="1" applyBorder="1">
      <alignment/>
      <protection/>
    </xf>
    <xf numFmtId="173" fontId="12" fillId="2" borderId="0" xfId="27" applyFont="1" applyFill="1" applyBorder="1" applyAlignment="1" applyProtection="1">
      <alignment horizontal="right"/>
      <protection/>
    </xf>
    <xf numFmtId="173" fontId="12" fillId="2" borderId="0" xfId="27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173" fontId="12" fillId="2" borderId="0" xfId="27" applyFont="1" applyFill="1" applyBorder="1" applyAlignment="1">
      <alignment horizontal="right"/>
      <protection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172" fontId="12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174" fontId="12" fillId="2" borderId="0" xfId="0" applyNumberFormat="1" applyFont="1" applyFill="1" applyAlignment="1">
      <alignment/>
    </xf>
    <xf numFmtId="174" fontId="12" fillId="2" borderId="0" xfId="0" applyNumberFormat="1" applyFont="1" applyFill="1" applyAlignment="1">
      <alignment horizontal="right"/>
    </xf>
    <xf numFmtId="1" fontId="12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2" fillId="0" borderId="0" xfId="0" applyFont="1" applyFill="1" applyBorder="1" applyAlignment="1" quotePrefix="1">
      <alignment/>
    </xf>
    <xf numFmtId="0" fontId="12" fillId="0" borderId="0" xfId="0" applyFont="1" applyFill="1" applyBorder="1" applyAlignment="1" quotePrefix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 horizontal="right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ANGLES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5.emf" /><Relationship Id="rId7" Type="http://schemas.openxmlformats.org/officeDocument/2006/relationships/image" Target="../media/image16.emf" /><Relationship Id="rId8" Type="http://schemas.openxmlformats.org/officeDocument/2006/relationships/image" Target="../media/image17.emf" /><Relationship Id="rId9" Type="http://schemas.openxmlformats.org/officeDocument/2006/relationships/image" Target="../media/image18.emf" /><Relationship Id="rId10" Type="http://schemas.openxmlformats.org/officeDocument/2006/relationships/image" Target="../media/image19.emf" /><Relationship Id="rId11" Type="http://schemas.openxmlformats.org/officeDocument/2006/relationships/image" Target="../media/image20.emf" /><Relationship Id="rId12" Type="http://schemas.openxmlformats.org/officeDocument/2006/relationships/image" Target="../media/image21.emf" /><Relationship Id="rId13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4</xdr:col>
      <xdr:colOff>400050</xdr:colOff>
      <xdr:row>14</xdr:row>
      <xdr:rowOff>180975</xdr:rowOff>
    </xdr:to>
    <xdr:grpSp>
      <xdr:nvGrpSpPr>
        <xdr:cNvPr id="1" name="Eqp$D$15_0"/>
        <xdr:cNvGrpSpPr>
          <a:grpSpLocks noChangeAspect="1"/>
        </xdr:cNvGrpSpPr>
      </xdr:nvGrpSpPr>
      <xdr:grpSpPr>
        <a:xfrm>
          <a:off x="1628775" y="2667000"/>
          <a:ext cx="762000" cy="180975"/>
          <a:chOff x="0" y="0"/>
          <a:chExt cx="80" cy="19"/>
        </a:xfrm>
        <a:solidFill>
          <a:srgbClr val="FFFFFF"/>
        </a:solidFill>
      </xdr:grpSpPr>
      <xdr:pic>
        <xdr:nvPicPr>
          <xdr:cNvPr id="2" name="Picture 2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0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25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371475</xdr:colOff>
      <xdr:row>16</xdr:row>
      <xdr:rowOff>19050</xdr:rowOff>
    </xdr:to>
    <xdr:grpSp>
      <xdr:nvGrpSpPr>
        <xdr:cNvPr id="4" name="Eqp$D$16_0"/>
        <xdr:cNvGrpSpPr>
          <a:grpSpLocks noChangeAspect="1"/>
        </xdr:cNvGrpSpPr>
      </xdr:nvGrpSpPr>
      <xdr:grpSpPr>
        <a:xfrm>
          <a:off x="1628775" y="2857500"/>
          <a:ext cx="733425" cy="209550"/>
          <a:chOff x="0" y="0"/>
          <a:chExt cx="77" cy="22"/>
        </a:xfrm>
        <a:solidFill>
          <a:srgbClr val="FFFFFF"/>
        </a:solidFill>
      </xdr:grpSpPr>
      <xdr:pic>
        <xdr:nvPicPr>
          <xdr:cNvPr id="5" name="Picture 2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77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228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38100</xdr:colOff>
      <xdr:row>26</xdr:row>
      <xdr:rowOff>9525</xdr:rowOff>
    </xdr:to>
    <xdr:grpSp>
      <xdr:nvGrpSpPr>
        <xdr:cNvPr id="7" name="Eqp$E$26_0"/>
        <xdr:cNvGrpSpPr>
          <a:grpSpLocks noChangeAspect="1"/>
        </xdr:cNvGrpSpPr>
      </xdr:nvGrpSpPr>
      <xdr:grpSpPr>
        <a:xfrm>
          <a:off x="1990725" y="4762500"/>
          <a:ext cx="581025" cy="200025"/>
          <a:chOff x="0" y="0"/>
          <a:chExt cx="61" cy="21"/>
        </a:xfrm>
        <a:solidFill>
          <a:srgbClr val="FFFFFF"/>
        </a:solidFill>
      </xdr:grpSpPr>
      <xdr:pic>
        <xdr:nvPicPr>
          <xdr:cNvPr id="8" name="Picture 23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61" cy="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Rectangle 231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104775</xdr:colOff>
      <xdr:row>28</xdr:row>
      <xdr:rowOff>180975</xdr:rowOff>
    </xdr:to>
    <xdr:grpSp>
      <xdr:nvGrpSpPr>
        <xdr:cNvPr id="10" name="Eqp$E$28_0"/>
        <xdr:cNvGrpSpPr>
          <a:grpSpLocks noChangeAspect="1"/>
        </xdr:cNvGrpSpPr>
      </xdr:nvGrpSpPr>
      <xdr:grpSpPr>
        <a:xfrm>
          <a:off x="1990725" y="5143500"/>
          <a:ext cx="647700" cy="371475"/>
          <a:chOff x="0" y="0"/>
          <a:chExt cx="68" cy="39"/>
        </a:xfrm>
        <a:solidFill>
          <a:srgbClr val="FFFFFF"/>
        </a:solidFill>
      </xdr:grpSpPr>
      <xdr:pic>
        <xdr:nvPicPr>
          <xdr:cNvPr id="11" name="Picture 23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0"/>
            <a:ext cx="16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23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" y="0"/>
            <a:ext cx="53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Line 235"/>
          <xdr:cNvSpPr>
            <a:spLocks noChangeAspect="1"/>
          </xdr:cNvSpPr>
        </xdr:nvSpPr>
        <xdr:spPr>
          <a:xfrm>
            <a:off x="18" y="18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14" name="Picture 23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5" y="18"/>
            <a:ext cx="53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142875</xdr:colOff>
      <xdr:row>29</xdr:row>
      <xdr:rowOff>180975</xdr:rowOff>
    </xdr:to>
    <xdr:grpSp>
      <xdr:nvGrpSpPr>
        <xdr:cNvPr id="15" name="Eqp$E$30_0"/>
        <xdr:cNvGrpSpPr>
          <a:grpSpLocks noChangeAspect="1"/>
        </xdr:cNvGrpSpPr>
      </xdr:nvGrpSpPr>
      <xdr:grpSpPr>
        <a:xfrm>
          <a:off x="1990725" y="5524500"/>
          <a:ext cx="685800" cy="180975"/>
          <a:chOff x="0" y="0"/>
          <a:chExt cx="72" cy="19"/>
        </a:xfrm>
        <a:solidFill>
          <a:srgbClr val="FFFFFF"/>
        </a:solidFill>
      </xdr:grpSpPr>
      <xdr:pic>
        <xdr:nvPicPr>
          <xdr:cNvPr id="16" name="Picture 23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0" y="0"/>
            <a:ext cx="72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Rectangle 239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104775</xdr:colOff>
      <xdr:row>34</xdr:row>
      <xdr:rowOff>180975</xdr:rowOff>
    </xdr:to>
    <xdr:grpSp>
      <xdr:nvGrpSpPr>
        <xdr:cNvPr id="18" name="Eqp$E$34_0"/>
        <xdr:cNvGrpSpPr>
          <a:grpSpLocks noChangeAspect="1"/>
        </xdr:cNvGrpSpPr>
      </xdr:nvGrpSpPr>
      <xdr:grpSpPr>
        <a:xfrm>
          <a:off x="1990725" y="6286500"/>
          <a:ext cx="647700" cy="371475"/>
          <a:chOff x="0" y="0"/>
          <a:chExt cx="68" cy="39"/>
        </a:xfrm>
        <a:solidFill>
          <a:srgbClr val="FFFFFF"/>
        </a:solidFill>
      </xdr:grpSpPr>
      <xdr:pic>
        <xdr:nvPicPr>
          <xdr:cNvPr id="19" name="Picture 24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0"/>
            <a:ext cx="16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4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5" y="0"/>
            <a:ext cx="53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Line 243"/>
          <xdr:cNvSpPr>
            <a:spLocks noChangeAspect="1"/>
          </xdr:cNvSpPr>
        </xdr:nvSpPr>
        <xdr:spPr>
          <a:xfrm>
            <a:off x="18" y="18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22" name="Picture 244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" y="18"/>
            <a:ext cx="53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219075</xdr:colOff>
      <xdr:row>35</xdr:row>
      <xdr:rowOff>180975</xdr:rowOff>
    </xdr:to>
    <xdr:grpSp>
      <xdr:nvGrpSpPr>
        <xdr:cNvPr id="23" name="Eqp$E$36_0"/>
        <xdr:cNvGrpSpPr>
          <a:grpSpLocks noChangeAspect="1"/>
        </xdr:cNvGrpSpPr>
      </xdr:nvGrpSpPr>
      <xdr:grpSpPr>
        <a:xfrm>
          <a:off x="1990725" y="6667500"/>
          <a:ext cx="762000" cy="180975"/>
          <a:chOff x="0" y="0"/>
          <a:chExt cx="80" cy="19"/>
        </a:xfrm>
        <a:solidFill>
          <a:srgbClr val="FFFFFF"/>
        </a:solidFill>
      </xdr:grpSpPr>
      <xdr:pic>
        <xdr:nvPicPr>
          <xdr:cNvPr id="24" name="Picture 246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0" y="0"/>
            <a:ext cx="80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" name="Rectangle 247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38</xdr:row>
      <xdr:rowOff>0</xdr:rowOff>
    </xdr:from>
    <xdr:to>
      <xdr:col>6</xdr:col>
      <xdr:colOff>504825</xdr:colOff>
      <xdr:row>40</xdr:row>
      <xdr:rowOff>19050</xdr:rowOff>
    </xdr:to>
    <xdr:grpSp>
      <xdr:nvGrpSpPr>
        <xdr:cNvPr id="26" name="Eqp$E$39_0"/>
        <xdr:cNvGrpSpPr>
          <a:grpSpLocks noChangeAspect="1"/>
        </xdr:cNvGrpSpPr>
      </xdr:nvGrpSpPr>
      <xdr:grpSpPr>
        <a:xfrm>
          <a:off x="1990725" y="7239000"/>
          <a:ext cx="1590675" cy="400050"/>
          <a:chOff x="0" y="0"/>
          <a:chExt cx="167" cy="42"/>
        </a:xfrm>
        <a:solidFill>
          <a:srgbClr val="FFFFFF"/>
        </a:solidFill>
      </xdr:grpSpPr>
      <xdr:pic>
        <xdr:nvPicPr>
          <xdr:cNvPr id="27" name="Picture 24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0"/>
            <a:ext cx="16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250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15" y="0"/>
            <a:ext cx="152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" name="Line 251"/>
          <xdr:cNvSpPr>
            <a:spLocks noChangeAspect="1"/>
          </xdr:cNvSpPr>
        </xdr:nvSpPr>
        <xdr:spPr>
          <a:xfrm>
            <a:off x="18" y="21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30" name="Picture 252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5" y="21"/>
            <a:ext cx="152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28</xdr:row>
      <xdr:rowOff>0</xdr:rowOff>
    </xdr:from>
    <xdr:to>
      <xdr:col>5</xdr:col>
      <xdr:colOff>381000</xdr:colOff>
      <xdr:row>28</xdr:row>
      <xdr:rowOff>180975</xdr:rowOff>
    </xdr:to>
    <xdr:grpSp>
      <xdr:nvGrpSpPr>
        <xdr:cNvPr id="1" name="Eqp$E$28_2"/>
        <xdr:cNvGrpSpPr>
          <a:grpSpLocks noChangeAspect="1"/>
        </xdr:cNvGrpSpPr>
      </xdr:nvGrpSpPr>
      <xdr:grpSpPr>
        <a:xfrm>
          <a:off x="2171700" y="5334000"/>
          <a:ext cx="923925" cy="180975"/>
          <a:chOff x="0" y="0"/>
          <a:chExt cx="97" cy="1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97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4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457200</xdr:colOff>
      <xdr:row>14</xdr:row>
      <xdr:rowOff>180975</xdr:rowOff>
    </xdr:to>
    <xdr:grpSp>
      <xdr:nvGrpSpPr>
        <xdr:cNvPr id="4" name="Eqp$D$15_2"/>
        <xdr:cNvGrpSpPr>
          <a:grpSpLocks noChangeAspect="1"/>
        </xdr:cNvGrpSpPr>
      </xdr:nvGrpSpPr>
      <xdr:grpSpPr>
        <a:xfrm>
          <a:off x="1628775" y="2667000"/>
          <a:ext cx="1000125" cy="180975"/>
          <a:chOff x="0" y="0"/>
          <a:chExt cx="105" cy="19"/>
        </a:xfrm>
        <a:solidFill>
          <a:srgbClr val="FFFFFF"/>
        </a:solidFill>
      </xdr:grpSpPr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05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7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428625</xdr:colOff>
      <xdr:row>16</xdr:row>
      <xdr:rowOff>19050</xdr:rowOff>
    </xdr:to>
    <xdr:grpSp>
      <xdr:nvGrpSpPr>
        <xdr:cNvPr id="7" name="Eqp$D$16_2"/>
        <xdr:cNvGrpSpPr>
          <a:grpSpLocks noChangeAspect="1"/>
        </xdr:cNvGrpSpPr>
      </xdr:nvGrpSpPr>
      <xdr:grpSpPr>
        <a:xfrm>
          <a:off x="1628775" y="2857500"/>
          <a:ext cx="971550" cy="209550"/>
          <a:chOff x="0" y="0"/>
          <a:chExt cx="102" cy="22"/>
        </a:xfrm>
        <a:solidFill>
          <a:srgbClr val="FFFFFF"/>
        </a:solidFill>
      </xdr:grpSpPr>
      <xdr:pic>
        <xdr:nvPicPr>
          <xdr:cNvPr id="8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102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Rectangle 10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25</xdr:row>
      <xdr:rowOff>0</xdr:rowOff>
    </xdr:from>
    <xdr:to>
      <xdr:col>6</xdr:col>
      <xdr:colOff>76200</xdr:colOff>
      <xdr:row>25</xdr:row>
      <xdr:rowOff>180975</xdr:rowOff>
    </xdr:to>
    <xdr:grpSp>
      <xdr:nvGrpSpPr>
        <xdr:cNvPr id="10" name="Eqp$E$25_2"/>
        <xdr:cNvGrpSpPr>
          <a:grpSpLocks noChangeAspect="1"/>
        </xdr:cNvGrpSpPr>
      </xdr:nvGrpSpPr>
      <xdr:grpSpPr>
        <a:xfrm>
          <a:off x="2171700" y="4762500"/>
          <a:ext cx="1162050" cy="180975"/>
          <a:chOff x="0" y="0"/>
          <a:chExt cx="122" cy="19"/>
        </a:xfrm>
        <a:solidFill>
          <a:srgbClr val="FFFFFF"/>
        </a:solidFill>
      </xdr:grpSpPr>
      <xdr:pic>
        <xdr:nvPicPr>
          <xdr:cNvPr id="11" name="Picture 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0"/>
            <a:ext cx="122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Rectangle 13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390525</xdr:colOff>
      <xdr:row>27</xdr:row>
      <xdr:rowOff>180975</xdr:rowOff>
    </xdr:to>
    <xdr:grpSp>
      <xdr:nvGrpSpPr>
        <xdr:cNvPr id="13" name="Eqp$E$27_2"/>
        <xdr:cNvGrpSpPr>
          <a:grpSpLocks noChangeAspect="1"/>
        </xdr:cNvGrpSpPr>
      </xdr:nvGrpSpPr>
      <xdr:grpSpPr>
        <a:xfrm>
          <a:off x="2171700" y="5143500"/>
          <a:ext cx="1476375" cy="180975"/>
          <a:chOff x="0" y="0"/>
          <a:chExt cx="155" cy="19"/>
        </a:xfrm>
        <a:solidFill>
          <a:srgbClr val="FFFFFF"/>
        </a:solidFill>
      </xdr:grpSpPr>
      <xdr:pic>
        <xdr:nvPicPr>
          <xdr:cNvPr id="14" name="Picture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0" y="0"/>
            <a:ext cx="155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Rectangle 16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32</xdr:row>
      <xdr:rowOff>0</xdr:rowOff>
    </xdr:from>
    <xdr:to>
      <xdr:col>6</xdr:col>
      <xdr:colOff>390525</xdr:colOff>
      <xdr:row>32</xdr:row>
      <xdr:rowOff>180975</xdr:rowOff>
    </xdr:to>
    <xdr:grpSp>
      <xdr:nvGrpSpPr>
        <xdr:cNvPr id="16" name="Eqp$E$32_2"/>
        <xdr:cNvGrpSpPr>
          <a:grpSpLocks noChangeAspect="1"/>
        </xdr:cNvGrpSpPr>
      </xdr:nvGrpSpPr>
      <xdr:grpSpPr>
        <a:xfrm>
          <a:off x="2171700" y="6096000"/>
          <a:ext cx="1476375" cy="180975"/>
          <a:chOff x="0" y="0"/>
          <a:chExt cx="155" cy="19"/>
        </a:xfrm>
        <a:solidFill>
          <a:srgbClr val="FFFFFF"/>
        </a:solidFill>
      </xdr:grpSpPr>
      <xdr:pic>
        <xdr:nvPicPr>
          <xdr:cNvPr id="17" name="Picture 1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155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Rectangle 19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457200</xdr:colOff>
      <xdr:row>33</xdr:row>
      <xdr:rowOff>180975</xdr:rowOff>
    </xdr:to>
    <xdr:grpSp>
      <xdr:nvGrpSpPr>
        <xdr:cNvPr id="19" name="Eqp$E$33_2"/>
        <xdr:cNvGrpSpPr>
          <a:grpSpLocks noChangeAspect="1"/>
        </xdr:cNvGrpSpPr>
      </xdr:nvGrpSpPr>
      <xdr:grpSpPr>
        <a:xfrm>
          <a:off x="2171700" y="6286500"/>
          <a:ext cx="1000125" cy="180975"/>
          <a:chOff x="0" y="0"/>
          <a:chExt cx="105" cy="19"/>
        </a:xfrm>
        <a:solidFill>
          <a:srgbClr val="FFFFFF"/>
        </a:solidFill>
      </xdr:grpSpPr>
      <xdr:pic>
        <xdr:nvPicPr>
          <xdr:cNvPr id="20" name="Picture 2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0" y="0"/>
            <a:ext cx="105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Rectangle 22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36</xdr:row>
      <xdr:rowOff>0</xdr:rowOff>
    </xdr:from>
    <xdr:to>
      <xdr:col>11</xdr:col>
      <xdr:colOff>409575</xdr:colOff>
      <xdr:row>37</xdr:row>
      <xdr:rowOff>19050</xdr:rowOff>
    </xdr:to>
    <xdr:grpSp>
      <xdr:nvGrpSpPr>
        <xdr:cNvPr id="22" name="Eqp$E$37_2"/>
        <xdr:cNvGrpSpPr>
          <a:grpSpLocks noChangeAspect="1"/>
        </xdr:cNvGrpSpPr>
      </xdr:nvGrpSpPr>
      <xdr:grpSpPr>
        <a:xfrm>
          <a:off x="2171700" y="6858000"/>
          <a:ext cx="4210050" cy="209550"/>
          <a:chOff x="0" y="0"/>
          <a:chExt cx="442" cy="22"/>
        </a:xfrm>
        <a:solidFill>
          <a:srgbClr val="FFFFFF"/>
        </a:solidFill>
      </xdr:grpSpPr>
      <xdr:pic>
        <xdr:nvPicPr>
          <xdr:cNvPr id="23" name="Picture 24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0"/>
            <a:ext cx="442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" name="Rectangle 25"/>
          <xdr:cNvSpPr>
            <a:spLocks noChangeAspect="1"/>
          </xdr:cNvSpPr>
        </xdr:nvSpPr>
        <xdr:spPr>
          <a:xfrm>
            <a:off x="0" y="0"/>
            <a:ext cx="1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n%20Riley\My%20Documents\ENGINEERING\PROJECTS\IOWA\DAVENPORT\DAVENPORT%20SCHOOLS\CENTRAL%20HS\Gymnasium\CALCULATIONS\CENTRAL%201128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Temp\Temp1_DEERE_PDC_20090430_BEAMS.zip\DEERE%20PDC%2020090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VR"/>
      <sheetName val="LOAD COMB"/>
      <sheetName val="RL 1"/>
      <sheetName val="RJ 25-25"/>
      <sheetName val="RJ 25-60"/>
      <sheetName val="RJ 25-90"/>
      <sheetName val="FL 1"/>
      <sheetName val="FJ 100-50"/>
      <sheetName val="Elevator Beam"/>
      <sheetName val="WALL LDS"/>
      <sheetName val="Wind"/>
      <sheetName val="ASCE702 WIND"/>
      <sheetName val="Snow"/>
      <sheetName val="EstLoads"/>
      <sheetName val="Embed. Bolts"/>
      <sheetName val="DISCLAIMER"/>
      <sheetName val="END PLATE wip"/>
      <sheetName val="Relief L"/>
      <sheetName val="W14X30 CONN"/>
      <sheetName val="BP-1"/>
      <sheetName val="3B1"/>
      <sheetName val="FOOTINGS"/>
      <sheetName val="ROOF OPNG"/>
      <sheetName val="HVAC SUPPORT"/>
    </sheetNames>
    <sheetDataSet>
      <sheetData sheetId="12">
        <row r="12">
          <cell r="C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VR"/>
      <sheetName val="Load Combinations"/>
      <sheetName val="SLOPED ROOF SNOW LOAD"/>
      <sheetName val="FLAT ROOF SNOW LOAD"/>
      <sheetName val="~#temp"/>
      <sheetName val="ROOF DECK"/>
      <sheetName val="ROOF DECK 2"/>
      <sheetName val="BEAMS"/>
      <sheetName val="Disclaimer"/>
    </sheetNames>
    <sheetDataSet>
      <sheetData sheetId="1">
        <row r="1">
          <cell r="A1" t="str">
            <v>JOHN DEERE PARTS DISTRIBUTION CENTER, MILAN, ILLINOIS</v>
          </cell>
        </row>
        <row r="2">
          <cell r="A2" t="str">
            <v>FAIRBORN MODIFIED DOCK ENCLOSURE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22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52" ht="13.5">
      <c r="A1" s="21"/>
      <c r="B1" s="21"/>
      <c r="C1" s="2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ht="13.5">
      <c r="A2" s="20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2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1:52" ht="13.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13.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13.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3.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13.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3.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13.5">
      <c r="A11" s="22"/>
      <c r="B11" s="2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13.5">
      <c r="A12" s="20"/>
      <c r="B12" s="2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13.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3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3.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3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3.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3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3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K45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2" width="8.140625" style="2" customWidth="1"/>
    <col min="3" max="3" width="8.140625" style="3" customWidth="1"/>
    <col min="4" max="4" width="5.421875" style="2" customWidth="1"/>
    <col min="5" max="16384" width="8.140625" style="2" customWidth="1"/>
  </cols>
  <sheetData>
    <row r="1" spans="1:11" ht="15" customHeight="1">
      <c r="A1" s="1" t="str">
        <f>'[2]Load Combinations'!A1</f>
        <v>JOHN DEERE PARTS DISTRIBUTION CENTER, MILAN, ILLINOIS</v>
      </c>
      <c r="D1" s="4"/>
      <c r="E1" s="4"/>
      <c r="F1" s="4"/>
      <c r="G1" s="4"/>
      <c r="H1" s="4"/>
      <c r="I1" s="5"/>
      <c r="K1" s="6"/>
    </row>
    <row r="2" spans="1:11" ht="15" customHeight="1">
      <c r="A2" s="1" t="str">
        <f>'[2]Load Combinations'!A2</f>
        <v>FAIRBORN MODIFIED DOCK ENCLOSURE</v>
      </c>
      <c r="B2" s="7"/>
      <c r="C2" s="8"/>
      <c r="D2" s="7"/>
      <c r="E2" s="7"/>
      <c r="F2" s="7"/>
      <c r="G2" s="7"/>
      <c r="H2" s="7"/>
      <c r="I2" s="9"/>
      <c r="J2" s="9"/>
      <c r="K2" s="9"/>
    </row>
    <row r="3" spans="1:11" ht="1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</row>
    <row r="4" ht="15" customHeight="1">
      <c r="A4" s="10" t="s">
        <v>0</v>
      </c>
    </row>
    <row r="6" ht="15" customHeight="1">
      <c r="A6" s="10" t="s">
        <v>1</v>
      </c>
    </row>
    <row r="7" ht="15" customHeight="1">
      <c r="A7" s="2" t="s">
        <v>2</v>
      </c>
    </row>
    <row r="8" ht="15" customHeight="1">
      <c r="A8" s="2" t="s">
        <v>3</v>
      </c>
    </row>
    <row r="9" ht="15" customHeight="1">
      <c r="A9" s="2" t="s">
        <v>4</v>
      </c>
    </row>
    <row r="11" spans="1:3" ht="15" customHeight="1">
      <c r="A11" s="3" t="s">
        <v>41</v>
      </c>
      <c r="B11" s="2">
        <v>104.3</v>
      </c>
      <c r="C11" s="11" t="s">
        <v>6</v>
      </c>
    </row>
    <row r="12" spans="1:3" ht="15" customHeight="1">
      <c r="A12" s="3" t="s">
        <v>42</v>
      </c>
      <c r="B12" s="2">
        <v>12.125</v>
      </c>
      <c r="C12" s="11" t="s">
        <v>8</v>
      </c>
    </row>
    <row r="13" spans="1:3" ht="15" customHeight="1">
      <c r="A13" s="25" t="s">
        <v>60</v>
      </c>
      <c r="B13" s="12">
        <f>B11*B12/24</f>
        <v>52.69322916666667</v>
      </c>
      <c r="C13" s="11" t="s">
        <v>10</v>
      </c>
    </row>
    <row r="14" spans="1:3" ht="15" customHeight="1">
      <c r="A14" s="3" t="s">
        <v>43</v>
      </c>
      <c r="B14" s="2">
        <v>2.875</v>
      </c>
      <c r="C14" s="11" t="s">
        <v>12</v>
      </c>
    </row>
    <row r="15" spans="1:4" ht="15" customHeight="1">
      <c r="A15" s="3" t="s">
        <v>44</v>
      </c>
      <c r="B15" s="13">
        <f>B11*B14/2</f>
        <v>149.93125</v>
      </c>
      <c r="C15" s="11" t="s">
        <v>14</v>
      </c>
      <c r="D15" s="2">
        <f>_XLL.EQS(B15,"Units= ; EqnPrefix=  ; EqnNo= 0; Multiplication= 0; ShowWorking= 0; EqnStyle= 0; Eqp$D$15_0")</f>
      </c>
    </row>
    <row r="16" spans="1:4" ht="15" customHeight="1">
      <c r="A16" s="3" t="s">
        <v>45</v>
      </c>
      <c r="B16" s="13">
        <f>B11*B14^2/8</f>
        <v>107.7630859375</v>
      </c>
      <c r="C16" s="11" t="s">
        <v>16</v>
      </c>
      <c r="D16" s="2">
        <f>_XLL.EQS(B16,"Units= ; EqnPrefix=  ; EqnNo= 0; Multiplication= 0; ShowWorking= 0; EqnStyle= 0; Eqp$D$16_0")</f>
      </c>
    </row>
    <row r="17" ht="15" customHeight="1">
      <c r="A17" s="3"/>
    </row>
    <row r="18" ht="15" customHeight="1">
      <c r="A18" s="10" t="s">
        <v>17</v>
      </c>
    </row>
    <row r="19" ht="15" customHeight="1">
      <c r="A19" s="2" t="s">
        <v>18</v>
      </c>
    </row>
    <row r="20" spans="1:6" ht="15" customHeight="1">
      <c r="A20" s="3" t="s">
        <v>48</v>
      </c>
      <c r="B20" s="12">
        <v>2</v>
      </c>
      <c r="C20" s="11" t="s">
        <v>8</v>
      </c>
      <c r="D20" s="3" t="s">
        <v>20</v>
      </c>
      <c r="E20" s="2">
        <v>0.116</v>
      </c>
      <c r="F20" s="11" t="s">
        <v>8</v>
      </c>
    </row>
    <row r="21" spans="1:6" ht="15" customHeight="1">
      <c r="A21" s="3" t="s">
        <v>49</v>
      </c>
      <c r="B21" s="12">
        <v>2</v>
      </c>
      <c r="C21" s="11" t="s">
        <v>8</v>
      </c>
      <c r="D21" s="3" t="s">
        <v>22</v>
      </c>
      <c r="E21" s="2">
        <v>0.116</v>
      </c>
      <c r="F21" s="11" t="s">
        <v>8</v>
      </c>
    </row>
    <row r="22" spans="1:6" ht="15" customHeight="1">
      <c r="A22" s="3" t="s">
        <v>46</v>
      </c>
      <c r="B22" s="2">
        <v>0.84</v>
      </c>
      <c r="C22" s="23" t="s">
        <v>57</v>
      </c>
      <c r="D22" s="3" t="s">
        <v>25</v>
      </c>
      <c r="E22" s="2">
        <v>46</v>
      </c>
      <c r="F22" s="2" t="s">
        <v>26</v>
      </c>
    </row>
    <row r="23" spans="1:3" ht="15" customHeight="1">
      <c r="A23" s="3" t="s">
        <v>50</v>
      </c>
      <c r="B23" s="2">
        <v>0.486</v>
      </c>
      <c r="C23" s="23" t="s">
        <v>58</v>
      </c>
    </row>
    <row r="24" spans="1:3" ht="15" customHeight="1">
      <c r="A24" s="3" t="s">
        <v>51</v>
      </c>
      <c r="B24" s="2">
        <v>0.761</v>
      </c>
      <c r="C24" s="23" t="s">
        <v>59</v>
      </c>
    </row>
    <row r="25" spans="1:2" ht="15" customHeight="1">
      <c r="A25" s="3"/>
      <c r="B25" s="15" t="s">
        <v>31</v>
      </c>
    </row>
    <row r="26" spans="1:5" ht="15" customHeight="1">
      <c r="A26" s="3"/>
      <c r="B26" s="3" t="s">
        <v>52</v>
      </c>
      <c r="C26" s="2">
        <f>2*B21*E21</f>
        <v>0.464</v>
      </c>
      <c r="D26" s="24" t="s">
        <v>57</v>
      </c>
      <c r="E26" s="2">
        <f>_XLL.EQS(C26,"Units= ; EqnPrefix=  ; EqnNo= 0; Multiplication= 0; ShowWorking= 0; EqnStyle= 0; Eqp$E$26_0")</f>
      </c>
    </row>
    <row r="27" spans="1:4" ht="15" customHeight="1">
      <c r="A27" s="3"/>
      <c r="B27" s="3" t="s">
        <v>44</v>
      </c>
      <c r="C27" s="13">
        <f>B15</f>
        <v>149.93125</v>
      </c>
      <c r="D27" s="2" t="s">
        <v>14</v>
      </c>
    </row>
    <row r="28" spans="1:5" ht="15" customHeight="1">
      <c r="A28" s="3"/>
      <c r="B28" s="3" t="s">
        <v>53</v>
      </c>
      <c r="C28" s="16">
        <f>_XLL.OVD(C27)/_XLL.UND(1000*C26)</f>
        <v>0.32312769396551727</v>
      </c>
      <c r="D28" s="2" t="s">
        <v>26</v>
      </c>
      <c r="E28" s="2">
        <f>_XLL.EQS(C28,"Units= ; EqnPrefix=Eq. ; EqnNo= 0; Multiplication= 0; ShowWorking= 0; EqnStyle= 0; Eqp$E$28_0")</f>
      </c>
    </row>
    <row r="29" spans="1:3" ht="15" customHeight="1">
      <c r="A29" s="3"/>
      <c r="B29" s="3"/>
      <c r="C29" s="16"/>
    </row>
    <row r="30" spans="1:5" ht="15" customHeight="1">
      <c r="A30" s="3"/>
      <c r="B30" s="3" t="s">
        <v>54</v>
      </c>
      <c r="C30" s="17">
        <f>0.4*E22</f>
        <v>18.400000000000002</v>
      </c>
      <c r="D30" s="2" t="s">
        <v>26</v>
      </c>
      <c r="E30" s="2">
        <f>_XLL.EQS(C30,"Units= ; EqnPrefix=  ; EqnNo= 0; Multiplication= 0; ShowWorking= 0; EqnStyle= 0; Eqp$E$30_0")</f>
      </c>
    </row>
    <row r="31" spans="1:3" ht="15" customHeight="1">
      <c r="A31" s="3"/>
      <c r="C31" s="15" t="str">
        <f>IF(C28&lt;C30,"fv&lt;Fv  OK","fv&gt;Fv  NG")</f>
        <v>fv&lt;Fv  OK</v>
      </c>
    </row>
    <row r="32" spans="1:2" ht="15" customHeight="1">
      <c r="A32" s="3"/>
      <c r="B32" s="15" t="s">
        <v>35</v>
      </c>
    </row>
    <row r="33" spans="1:4" ht="15" customHeight="1">
      <c r="A33" s="3"/>
      <c r="B33" s="3" t="s">
        <v>45</v>
      </c>
      <c r="C33" s="18">
        <f>B16</f>
        <v>107.7630859375</v>
      </c>
      <c r="D33" s="2" t="s">
        <v>16</v>
      </c>
    </row>
    <row r="34" spans="1:5" ht="15" customHeight="1">
      <c r="A34" s="3"/>
      <c r="B34" s="3" t="s">
        <v>55</v>
      </c>
      <c r="C34" s="17">
        <f>_XLL.OVD(C33)/_XLL.UND(1000*B23)</f>
        <v>0.22173474472736623</v>
      </c>
      <c r="D34" s="2" t="s">
        <v>26</v>
      </c>
      <c r="E34" s="2">
        <f>_XLL.EQS(C34,"Units= ; EqnPrefix=  ; EqnNo= 0; Multiplication= 0; ShowWorking= 0; EqnStyle= 0; Eqp$E$34_0")</f>
      </c>
    </row>
    <row r="35" spans="1:3" ht="15" customHeight="1">
      <c r="A35" s="3"/>
      <c r="B35" s="3"/>
      <c r="C35" s="17"/>
    </row>
    <row r="36" spans="1:5" ht="15" customHeight="1">
      <c r="A36" s="3"/>
      <c r="B36" s="3" t="s">
        <v>56</v>
      </c>
      <c r="C36" s="17">
        <f>0.66*E22</f>
        <v>30.360000000000003</v>
      </c>
      <c r="D36" s="2" t="s">
        <v>26</v>
      </c>
      <c r="E36" s="2">
        <f>_XLL.EQS(C36,"Units= ; EqnPrefix=  ; EqnNo= 0; Multiplication= 0; ShowWorking= 0; EqnStyle= 0; Eqp$E$36_0")</f>
      </c>
    </row>
    <row r="37" spans="1:3" ht="15" customHeight="1">
      <c r="A37" s="3"/>
      <c r="B37" s="3"/>
      <c r="C37" s="15" t="str">
        <f>IF(C34&lt;C36,"fb&lt;Fb  OK","fb&gt;Fb  NG")</f>
        <v>fb&lt;Fb  OK</v>
      </c>
    </row>
    <row r="38" spans="1:2" ht="15" customHeight="1">
      <c r="A38" s="3"/>
      <c r="B38" s="10" t="s">
        <v>38</v>
      </c>
    </row>
    <row r="39" spans="1:5" ht="15" customHeight="1">
      <c r="A39" s="3"/>
      <c r="B39" s="19" t="s">
        <v>47</v>
      </c>
      <c r="C39" s="3">
        <f>_XLL.OVD(5*(B11/1000)*B14*(12*B14)^3)/_XLL.UND(384*29000*B24)</f>
        <v>0.0072649991524938486</v>
      </c>
      <c r="D39" s="2" t="s">
        <v>39</v>
      </c>
      <c r="E39" s="2">
        <f>_XLL.EQS(C39,"Units= ; EqnPrefix=  ; EqnNo= 0; Multiplication= 0; ShowWorking= 0; EqnStyle= 0; Eqp$E$39_0")</f>
      </c>
    </row>
    <row r="40" ht="15" customHeight="1">
      <c r="A40" s="3"/>
    </row>
    <row r="41" ht="15" customHeight="1">
      <c r="A41" s="3"/>
    </row>
    <row r="42" ht="15" customHeight="1">
      <c r="A42" s="3"/>
    </row>
    <row r="43" ht="15" customHeight="1">
      <c r="A43" s="3"/>
    </row>
    <row r="44" ht="15" customHeight="1">
      <c r="A44" s="3"/>
    </row>
    <row r="45" ht="15" customHeight="1">
      <c r="A45" s="3"/>
    </row>
  </sheetData>
  <printOptions/>
  <pageMargins left="0.75" right="0.5" top="0.25" bottom="0.25" header="0.5" footer="0.5"/>
  <pageSetup horizontalDpi="300" verticalDpi="300" orientation="portrait" r:id="rId4"/>
  <headerFooter alignWithMargins="0">
    <oddFooter>&amp;CRiley Engineering, 20 Oakwood Drive, Blue Grass, Iowa 52726</oddFooter>
  </headerFooter>
  <drawing r:id="rId3"/>
  <legacyDrawing r:id="rId2"/>
  <oleObjects>
    <oleObject progId="AutoCADLT.Drawing.17" shapeId="23335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K43"/>
  <sheetViews>
    <sheetView workbookViewId="0" topLeftCell="A1">
      <selection activeCell="A1" sqref="A1"/>
    </sheetView>
  </sheetViews>
  <sheetFormatPr defaultColWidth="9.140625" defaultRowHeight="15" customHeight="1"/>
  <cols>
    <col min="1" max="2" width="8.140625" style="2" customWidth="1"/>
    <col min="3" max="3" width="8.140625" style="3" customWidth="1"/>
    <col min="4" max="16384" width="8.140625" style="2" customWidth="1"/>
  </cols>
  <sheetData>
    <row r="1" spans="1:11" ht="15" customHeight="1">
      <c r="A1" s="1" t="str">
        <f>'[2]Load Combinations'!A1</f>
        <v>JOHN DEERE PARTS DISTRIBUTION CENTER, MILAN, ILLINOIS</v>
      </c>
      <c r="D1" s="4"/>
      <c r="E1" s="4"/>
      <c r="F1" s="4"/>
      <c r="G1" s="4"/>
      <c r="H1" s="4"/>
      <c r="I1" s="5"/>
      <c r="K1" s="6"/>
    </row>
    <row r="2" spans="1:11" ht="15" customHeight="1">
      <c r="A2" s="1" t="str">
        <f>'[2]Load Combinations'!A2</f>
        <v>FAIRBORN MODIFIED DOCK ENCLOSURE</v>
      </c>
      <c r="B2" s="7"/>
      <c r="C2" s="8"/>
      <c r="D2" s="7"/>
      <c r="E2" s="7"/>
      <c r="F2" s="7"/>
      <c r="G2" s="7"/>
      <c r="H2" s="7"/>
      <c r="I2" s="9"/>
      <c r="J2" s="9"/>
      <c r="K2" s="9"/>
    </row>
    <row r="3" spans="1:11" ht="1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</row>
    <row r="4" ht="15" customHeight="1">
      <c r="A4" s="10" t="s">
        <v>0</v>
      </c>
    </row>
    <row r="6" ht="15" customHeight="1">
      <c r="A6" s="10" t="s">
        <v>1</v>
      </c>
    </row>
    <row r="7" ht="15" customHeight="1">
      <c r="A7" s="2" t="s">
        <v>2</v>
      </c>
    </row>
    <row r="8" ht="15" customHeight="1">
      <c r="A8" s="2" t="s">
        <v>3</v>
      </c>
    </row>
    <row r="9" ht="15" customHeight="1">
      <c r="A9" s="2" t="s">
        <v>4</v>
      </c>
    </row>
    <row r="11" spans="1:3" ht="15" customHeight="1">
      <c r="A11" s="3" t="s">
        <v>5</v>
      </c>
      <c r="B11" s="2">
        <v>104.3</v>
      </c>
      <c r="C11" s="11" t="s">
        <v>6</v>
      </c>
    </row>
    <row r="12" spans="1:3" ht="15" customHeight="1">
      <c r="A12" s="3" t="s">
        <v>7</v>
      </c>
      <c r="B12" s="2">
        <v>12.125</v>
      </c>
      <c r="C12" s="11" t="s">
        <v>8</v>
      </c>
    </row>
    <row r="13" spans="1:3" ht="15" customHeight="1">
      <c r="A13" s="3" t="s">
        <v>9</v>
      </c>
      <c r="B13" s="12">
        <f>B11*B12/24</f>
        <v>52.69322916666667</v>
      </c>
      <c r="C13" s="11" t="s">
        <v>10</v>
      </c>
    </row>
    <row r="14" spans="1:3" ht="15" customHeight="1">
      <c r="A14" s="3" t="s">
        <v>11</v>
      </c>
      <c r="B14" s="2">
        <v>2.875</v>
      </c>
      <c r="C14" s="11" t="s">
        <v>12</v>
      </c>
    </row>
    <row r="15" spans="1:4" ht="15" customHeight="1">
      <c r="A15" s="3" t="s">
        <v>13</v>
      </c>
      <c r="B15" s="13">
        <f>B11*B14/2</f>
        <v>149.93125</v>
      </c>
      <c r="C15" s="11" t="s">
        <v>14</v>
      </c>
      <c r="D15" s="2">
        <f>_XLL.EQS(B15,"Units= ; EqnPrefix=  ; EqnNo= 0; Multiplication= 1; ShowWorking= 0; EqnStyle= 0; Eqp$D$15_2")</f>
      </c>
    </row>
    <row r="16" spans="1:4" ht="15" customHeight="1">
      <c r="A16" s="3" t="s">
        <v>15</v>
      </c>
      <c r="B16" s="13">
        <f>B11*B14^2/8</f>
        <v>107.7630859375</v>
      </c>
      <c r="C16" s="11" t="s">
        <v>16</v>
      </c>
      <c r="D16" s="2">
        <f>_XLL.EQS(B16,"Units= ; EqnPrefix=  ; EqnNo= 0; Multiplication= 1; ShowWorking= 0; EqnStyle= 0; Eqp$D$16_2")</f>
      </c>
    </row>
    <row r="17" ht="15" customHeight="1">
      <c r="A17" s="3"/>
    </row>
    <row r="18" ht="15" customHeight="1">
      <c r="A18" s="10" t="s">
        <v>17</v>
      </c>
    </row>
    <row r="19" ht="15" customHeight="1">
      <c r="A19" s="2" t="s">
        <v>18</v>
      </c>
    </row>
    <row r="20" spans="1:6" ht="15" customHeight="1">
      <c r="A20" s="3" t="s">
        <v>19</v>
      </c>
      <c r="B20" s="12">
        <v>2</v>
      </c>
      <c r="C20" s="11" t="s">
        <v>8</v>
      </c>
      <c r="D20" s="3" t="s">
        <v>20</v>
      </c>
      <c r="E20" s="2">
        <v>0.116</v>
      </c>
      <c r="F20" s="11" t="s">
        <v>8</v>
      </c>
    </row>
    <row r="21" spans="1:6" ht="15" customHeight="1">
      <c r="A21" s="3" t="s">
        <v>21</v>
      </c>
      <c r="B21" s="12">
        <v>2</v>
      </c>
      <c r="C21" s="11" t="s">
        <v>8</v>
      </c>
      <c r="D21" s="3" t="s">
        <v>22</v>
      </c>
      <c r="E21" s="2">
        <v>0.116</v>
      </c>
      <c r="F21" s="11" t="s">
        <v>8</v>
      </c>
    </row>
    <row r="22" spans="1:6" ht="15" customHeight="1">
      <c r="A22" s="3" t="s">
        <v>23</v>
      </c>
      <c r="B22" s="2">
        <v>0.84</v>
      </c>
      <c r="C22" s="14" t="s">
        <v>24</v>
      </c>
      <c r="D22" s="3" t="s">
        <v>25</v>
      </c>
      <c r="E22" s="2">
        <v>46</v>
      </c>
      <c r="F22" s="2" t="s">
        <v>26</v>
      </c>
    </row>
    <row r="23" spans="1:3" ht="15" customHeight="1">
      <c r="A23" s="3" t="s">
        <v>27</v>
      </c>
      <c r="B23" s="2">
        <v>0.486</v>
      </c>
      <c r="C23" s="14" t="s">
        <v>28</v>
      </c>
    </row>
    <row r="24" spans="1:3" ht="15" customHeight="1">
      <c r="A24" s="3" t="s">
        <v>29</v>
      </c>
      <c r="B24" s="2">
        <v>0.761</v>
      </c>
      <c r="C24" s="14" t="s">
        <v>30</v>
      </c>
    </row>
    <row r="25" spans="1:2" ht="15" customHeight="1">
      <c r="A25" s="3"/>
      <c r="B25" s="15" t="s">
        <v>31</v>
      </c>
    </row>
    <row r="26" spans="1:5" ht="15" customHeight="1">
      <c r="A26" s="3"/>
      <c r="B26" s="3" t="s">
        <v>32</v>
      </c>
      <c r="C26" s="2">
        <f>2*B21*E21</f>
        <v>0.464</v>
      </c>
      <c r="D26" s="2" t="s">
        <v>24</v>
      </c>
      <c r="E26" s="2">
        <f>_XLL.EQS(C26,"Units= ; EqnPrefix=  ; EqnNo= 0; Multiplication= 1; ShowWorking= 0; EqnStyle= 0; Eqp$E$25_2")</f>
      </c>
    </row>
    <row r="27" spans="1:4" ht="15" customHeight="1">
      <c r="A27" s="3"/>
      <c r="B27" s="3" t="s">
        <v>13</v>
      </c>
      <c r="C27" s="13">
        <f>B15</f>
        <v>149.93125</v>
      </c>
      <c r="D27" s="2" t="s">
        <v>14</v>
      </c>
    </row>
    <row r="28" spans="1:5" ht="15" customHeight="1">
      <c r="A28" s="3"/>
      <c r="B28" s="3" t="s">
        <v>33</v>
      </c>
      <c r="C28" s="16">
        <f>C27/(C26*1000)</f>
        <v>0.32312769396551727</v>
      </c>
      <c r="D28" s="2" t="s">
        <v>26</v>
      </c>
      <c r="E28" s="2">
        <f>_XLL.EQS(C28,"Units= ; EqnPrefix=  ; EqnNo= 0; Multiplication= 1; ShowWorking= 0; EqnStyle= 0; Eqp$E$27_2")</f>
      </c>
    </row>
    <row r="29" spans="1:5" ht="15" customHeight="1">
      <c r="A29" s="3"/>
      <c r="B29" s="3" t="s">
        <v>34</v>
      </c>
      <c r="C29" s="17">
        <f>0.4*E22</f>
        <v>18.400000000000002</v>
      </c>
      <c r="D29" s="2" t="s">
        <v>26</v>
      </c>
      <c r="E29" s="2">
        <f>_XLL.EQS(C29,"Units= ; EqnPrefix=  ; EqnNo= 0; Multiplication= 1; ShowWorking= 0; EqnStyle= 0; Eqp$E$28_2")</f>
      </c>
    </row>
    <row r="30" spans="1:3" ht="15" customHeight="1">
      <c r="A30" s="3"/>
      <c r="C30" s="15" t="str">
        <f>IF(C28&lt;C29,"fv&lt;Fv  OK","fv&gt;Fv  NG")</f>
        <v>fv&lt;Fv  OK</v>
      </c>
    </row>
    <row r="31" spans="1:2" ht="15" customHeight="1">
      <c r="A31" s="3"/>
      <c r="B31" s="15" t="s">
        <v>35</v>
      </c>
    </row>
    <row r="32" spans="1:4" ht="15" customHeight="1">
      <c r="A32" s="3"/>
      <c r="B32" s="3" t="s">
        <v>15</v>
      </c>
      <c r="C32" s="18">
        <f>B16</f>
        <v>107.7630859375</v>
      </c>
      <c r="D32" s="2" t="s">
        <v>16</v>
      </c>
    </row>
    <row r="33" spans="1:5" ht="15" customHeight="1">
      <c r="A33" s="3"/>
      <c r="B33" s="3" t="s">
        <v>36</v>
      </c>
      <c r="C33" s="17">
        <f>C32/(B23*1000)</f>
        <v>0.22173474472736623</v>
      </c>
      <c r="D33" s="2" t="s">
        <v>26</v>
      </c>
      <c r="E33" s="2">
        <f>_XLL.EQS(C33,"Units= ; EqnPrefix=  ; EqnNo= 0; Multiplication= 1; ShowWorking= 0; EqnStyle= 0; Eqp$E$32_2")</f>
      </c>
    </row>
    <row r="34" spans="1:5" ht="15" customHeight="1">
      <c r="A34" s="3"/>
      <c r="B34" s="3" t="s">
        <v>37</v>
      </c>
      <c r="C34" s="17">
        <f>0.66*E22</f>
        <v>30.360000000000003</v>
      </c>
      <c r="D34" s="2" t="s">
        <v>26</v>
      </c>
      <c r="E34" s="2">
        <f>_XLL.EQS(C34,"Units= ; EqnPrefix=  ; EqnNo= 0; Multiplication= 1; ShowWorking= 0; EqnStyle= 0; Eqp$E$33_2")</f>
      </c>
    </row>
    <row r="35" spans="1:3" ht="15" customHeight="1">
      <c r="A35" s="3"/>
      <c r="B35" s="3"/>
      <c r="C35" s="15" t="str">
        <f>IF(C33&lt;C34,"fb&lt;Fb  OK","fb&gt;Fb  NG")</f>
        <v>fb&lt;Fb  OK</v>
      </c>
    </row>
    <row r="36" spans="1:2" ht="15" customHeight="1">
      <c r="A36" s="3"/>
      <c r="B36" s="10" t="s">
        <v>38</v>
      </c>
    </row>
    <row r="37" spans="1:5" ht="15" customHeight="1">
      <c r="A37" s="3"/>
      <c r="B37" s="19" t="s">
        <v>40</v>
      </c>
      <c r="C37" s="3">
        <f>5*(B11/1000)*B14*(12*B14)^3/(384*29000*B24)</f>
        <v>0.0072649991524938486</v>
      </c>
      <c r="D37" s="2" t="s">
        <v>39</v>
      </c>
      <c r="E37" s="2">
        <f>_XLL.EQS(C37,"Units= ; EqnPrefix=  ; EqnNo= 0; Multiplication= 1; ShowWorking= 0; EqnStyle= 0; Eqp$E$37_2")</f>
      </c>
    </row>
    <row r="38" ht="15" customHeight="1">
      <c r="A38" s="3"/>
    </row>
    <row r="39" ht="15" customHeight="1">
      <c r="A39" s="3"/>
    </row>
    <row r="40" ht="15" customHeight="1">
      <c r="A40" s="3"/>
    </row>
    <row r="41" ht="15" customHeight="1">
      <c r="A41" s="3"/>
    </row>
    <row r="42" ht="15" customHeight="1">
      <c r="A42" s="3"/>
    </row>
    <row r="43" ht="15" customHeight="1">
      <c r="A43" s="3"/>
    </row>
  </sheetData>
  <printOptions/>
  <pageMargins left="0.75" right="0.5" top="0.25" bottom="0.25" header="0.5" footer="0.5"/>
  <pageSetup horizontalDpi="300" verticalDpi="300" orientation="portrait" r:id="rId4"/>
  <headerFooter alignWithMargins="0">
    <oddFooter>&amp;CRiley Engineering, 20 Oakwood Drive, Blue Grass, Iowa 52726</oddFooter>
  </headerFooter>
  <drawing r:id="rId3"/>
  <legacyDrawing r:id="rId2"/>
  <oleObjects>
    <oleObject progId="AutoCADLT.Drawing.17" shapeId="722079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P. Riley</dc:creator>
  <cp:keywords/>
  <dc:description/>
  <cp:lastModifiedBy>John Doyle</cp:lastModifiedBy>
  <dcterms:created xsi:type="dcterms:W3CDTF">2009-04-30T17:04:16Z</dcterms:created>
  <dcterms:modified xsi:type="dcterms:W3CDTF">2009-04-30T18:04:25Z</dcterms:modified>
  <cp:category/>
  <cp:version/>
  <cp:contentType/>
  <cp:contentStatus/>
</cp:coreProperties>
</file>